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9B31CCD-60C6-4046-B4B1-963309C8F122}" xr6:coauthVersionLast="47" xr6:coauthVersionMax="47" xr10:uidLastSave="{00000000-0000-0000-0000-000000000000}"/>
  <bookViews>
    <workbookView xWindow="-108" yWindow="-108" windowWidth="23256" windowHeight="12456" xr2:uid="{508D14DD-750B-4058-9B07-E1008C8F0C7F}"/>
  </bookViews>
  <sheets>
    <sheet name="Buxheti QSUT 2024-2025" sheetId="1" r:id="rId1"/>
    <sheet name="Realiz per transp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E11" i="2" s="1"/>
  <c r="C11" i="2"/>
  <c r="E10" i="2"/>
  <c r="E9" i="2"/>
  <c r="E8" i="2"/>
  <c r="E7" i="2"/>
  <c r="S17" i="1"/>
  <c r="T14" i="1"/>
  <c r="Q17" i="1"/>
  <c r="I17" i="1"/>
  <c r="I18" i="1" s="1"/>
  <c r="H17" i="1"/>
  <c r="J17" i="1" s="1"/>
  <c r="U16" i="1"/>
  <c r="U17" i="1" s="1"/>
  <c r="R16" i="1"/>
  <c r="T16" i="1" s="1"/>
  <c r="H16" i="1"/>
  <c r="F16" i="1" s="1"/>
  <c r="F18" i="1" s="1"/>
  <c r="T15" i="1"/>
  <c r="H15" i="1"/>
  <c r="L14" i="1"/>
  <c r="L18" i="1" s="1"/>
  <c r="H14" i="1"/>
  <c r="J14" i="1" s="1"/>
  <c r="F14" i="1"/>
  <c r="T13" i="1"/>
  <c r="R12" i="1"/>
  <c r="T12" i="1" s="1"/>
  <c r="J18" i="1" l="1"/>
  <c r="R17" i="1"/>
  <c r="H18" i="1"/>
  <c r="T17" i="1"/>
</calcChain>
</file>

<file path=xl/sharedStrings.xml><?xml version="1.0" encoding="utf-8"?>
<sst xmlns="http://schemas.openxmlformats.org/spreadsheetml/2006/main" count="38" uniqueCount="29">
  <si>
    <t>BUXHETI 2024</t>
  </si>
  <si>
    <t>BUXHETI 2025</t>
  </si>
  <si>
    <t xml:space="preserve">Llogarie ekonomike </t>
  </si>
  <si>
    <t>Buxheti fillestar</t>
  </si>
  <si>
    <t>Ndryshimet gjate vitit</t>
  </si>
  <si>
    <t>Buxheti</t>
  </si>
  <si>
    <t>Shtesa</t>
  </si>
  <si>
    <t>Pakesime</t>
  </si>
  <si>
    <t>total</t>
  </si>
  <si>
    <t xml:space="preserve">Llogaria ekonomike </t>
  </si>
  <si>
    <t>Buxheti Fillestar</t>
  </si>
  <si>
    <t>Ndryshimet gjate vitit 2025</t>
  </si>
  <si>
    <t xml:space="preserve">Buxheti </t>
  </si>
  <si>
    <t>600+606</t>
  </si>
  <si>
    <t>Plan</t>
  </si>
  <si>
    <t>Fakt</t>
  </si>
  <si>
    <t>TOTALI</t>
  </si>
  <si>
    <t>Totali</t>
  </si>
  <si>
    <t>Plani</t>
  </si>
  <si>
    <t>Fakti</t>
  </si>
  <si>
    <t>QENDRA SPITALORE UNIVERSITARE "NËNË TEREZA"</t>
  </si>
  <si>
    <t xml:space="preserve">             Buxheti  për vitin 2025</t>
  </si>
  <si>
    <t>Nr.</t>
  </si>
  <si>
    <t xml:space="preserve">Zërat e shpenzimeve </t>
  </si>
  <si>
    <t>Realizimi në %</t>
  </si>
  <si>
    <t>Shpenzime për paga</t>
  </si>
  <si>
    <t>Shpenzime për sigurime shoqërore dhe shëndetësore</t>
  </si>
  <si>
    <t>Shpenzime operative</t>
  </si>
  <si>
    <t>Shpenzime për investime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</si>
</sst>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5" xfId="2" applyFont="1" applyBorder="1" applyAlignment="1">
      <alignment horizontal="center" vertical="center"/>
    </xf>
    <xf numFmtId="0" fontId="2" fillId="0" borderId="5" xfId="2" applyFont="1" applyBorder="1" applyAlignment="1">
      <alignment horizontal="center"/>
    </xf>
    <xf numFmtId="43" fontId="3" fillId="0" borderId="5" xfId="1" applyFont="1" applyBorder="1"/>
    <xf numFmtId="164" fontId="3" fillId="0" borderId="5" xfId="3" applyNumberFormat="1" applyFont="1" applyBorder="1"/>
    <xf numFmtId="0" fontId="2" fillId="0" borderId="5" xfId="0" applyFont="1" applyBorder="1" applyAlignment="1">
      <alignment horizontal="center"/>
    </xf>
    <xf numFmtId="164" fontId="4" fillId="0" borderId="5" xfId="1" applyNumberFormat="1" applyFont="1" applyBorder="1"/>
    <xf numFmtId="43" fontId="3" fillId="0" borderId="5" xfId="3" applyFont="1" applyBorder="1"/>
    <xf numFmtId="0" fontId="2" fillId="0" borderId="5" xfId="2" applyFont="1" applyBorder="1"/>
    <xf numFmtId="164" fontId="2" fillId="0" borderId="5" xfId="0" applyNumberFormat="1" applyFont="1" applyBorder="1"/>
    <xf numFmtId="164" fontId="0" fillId="0" borderId="0" xfId="1" applyNumberFormat="1" applyFont="1"/>
    <xf numFmtId="43" fontId="0" fillId="0" borderId="0" xfId="0" applyNumberFormat="1"/>
    <xf numFmtId="3" fontId="4" fillId="0" borderId="5" xfId="0" applyNumberFormat="1" applyFont="1" applyBorder="1"/>
    <xf numFmtId="164" fontId="2" fillId="0" borderId="5" xfId="3" applyNumberFormat="1" applyFont="1" applyBorder="1"/>
    <xf numFmtId="3" fontId="5" fillId="0" borderId="5" xfId="0" applyNumberFormat="1" applyFont="1" applyBorder="1"/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14" xfId="0" applyFont="1" applyBorder="1"/>
    <xf numFmtId="0" fontId="6" fillId="0" borderId="15" xfId="0" applyFont="1" applyBorder="1"/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7" fillId="0" borderId="18" xfId="0" applyFont="1" applyBorder="1"/>
    <xf numFmtId="0" fontId="6" fillId="0" borderId="19" xfId="0" applyFont="1" applyBorder="1" applyAlignment="1">
      <alignment horizontal="center"/>
    </xf>
    <xf numFmtId="0" fontId="6" fillId="0" borderId="20" xfId="0" applyFont="1" applyBorder="1"/>
    <xf numFmtId="3" fontId="10" fillId="0" borderId="20" xfId="1" applyNumberFormat="1" applyFont="1" applyBorder="1" applyAlignment="1">
      <alignment horizontal="right"/>
    </xf>
    <xf numFmtId="3" fontId="10" fillId="0" borderId="21" xfId="1" applyNumberFormat="1" applyFont="1" applyBorder="1" applyAlignment="1">
      <alignment horizontal="right"/>
    </xf>
    <xf numFmtId="1" fontId="6" fillId="0" borderId="22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/>
    <xf numFmtId="3" fontId="10" fillId="0" borderId="24" xfId="1" applyNumberFormat="1" applyFont="1" applyBorder="1" applyAlignment="1">
      <alignment horizontal="right"/>
    </xf>
    <xf numFmtId="3" fontId="10" fillId="0" borderId="25" xfId="1" applyNumberFormat="1" applyFont="1" applyBorder="1" applyAlignment="1">
      <alignment horizontal="right"/>
    </xf>
    <xf numFmtId="1" fontId="6" fillId="0" borderId="26" xfId="0" applyNumberFormat="1" applyFont="1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0" fontId="6" fillId="0" borderId="16" xfId="0" applyFont="1" applyBorder="1"/>
    <xf numFmtId="0" fontId="7" fillId="2" borderId="28" xfId="0" applyFont="1" applyFill="1" applyBorder="1"/>
    <xf numFmtId="3" fontId="9" fillId="0" borderId="28" xfId="1" applyNumberFormat="1" applyFont="1" applyBorder="1" applyAlignment="1">
      <alignment horizontal="right"/>
    </xf>
    <xf numFmtId="3" fontId="9" fillId="0" borderId="17" xfId="1" applyNumberFormat="1" applyFont="1" applyBorder="1" applyAlignment="1">
      <alignment horizontal="right"/>
    </xf>
    <xf numFmtId="1" fontId="7" fillId="0" borderId="18" xfId="0" applyNumberFormat="1" applyFont="1" applyBorder="1" applyAlignment="1">
      <alignment horizontal="center"/>
    </xf>
    <xf numFmtId="166" fontId="0" fillId="0" borderId="0" xfId="1" applyNumberFormat="1" applyFont="1"/>
  </cellXfs>
  <cellStyles count="4">
    <cellStyle name="Comma" xfId="1" builtinId="3"/>
    <cellStyle name="Comma 12 2 2" xfId="3" xr:uid="{FD072456-52DD-45EF-A73A-A387B0275DDB}"/>
    <cellStyle name="Normal" xfId="0" builtinId="0"/>
    <cellStyle name="Normal 10" xfId="2" xr:uid="{52B1AFA7-A220-4F61-86E5-FEAAFCB721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E936-3016-4D6A-8F6E-6CE27765F4AF}">
  <dimension ref="C5:U37"/>
  <sheetViews>
    <sheetView tabSelected="1" workbookViewId="0">
      <selection activeCell="J3" sqref="J3"/>
    </sheetView>
  </sheetViews>
  <sheetFormatPr defaultRowHeight="14.4" x14ac:dyDescent="0.3"/>
  <cols>
    <col min="5" max="5" width="5.109375" customWidth="1"/>
    <col min="7" max="7" width="6.33203125" customWidth="1"/>
    <col min="8" max="8" width="16.44140625" customWidth="1"/>
    <col min="9" max="9" width="15.33203125" customWidth="1"/>
    <col min="10" max="10" width="16.6640625" customWidth="1"/>
    <col min="11" max="11" width="0.6640625" hidden="1" customWidth="1"/>
    <col min="12" max="12" width="16.44140625" customWidth="1"/>
    <col min="13" max="13" width="0.109375" customWidth="1"/>
    <col min="14" max="14" width="8.33203125" customWidth="1"/>
    <col min="15" max="15" width="11" customWidth="1"/>
    <col min="16" max="16" width="18.5546875" customWidth="1"/>
    <col min="17" max="17" width="18.109375" customWidth="1"/>
    <col min="18" max="18" width="21.44140625" customWidth="1"/>
    <col min="19" max="19" width="17" customWidth="1"/>
    <col min="20" max="20" width="17.44140625" customWidth="1"/>
    <col min="21" max="21" width="16.109375" customWidth="1"/>
  </cols>
  <sheetData>
    <row r="5" spans="3:21" ht="15" thickBot="1" x14ac:dyDescent="0.35"/>
    <row r="6" spans="3:21" ht="15.6" thickTop="1" thickBot="1" x14ac:dyDescent="0.35">
      <c r="Q6" s="29" t="s">
        <v>0</v>
      </c>
      <c r="R6" s="30"/>
      <c r="S6" s="30"/>
    </row>
    <row r="7" spans="3:21" ht="15" thickTop="1" x14ac:dyDescent="0.3">
      <c r="F7" s="29" t="s">
        <v>1</v>
      </c>
      <c r="G7" s="30"/>
      <c r="H7" s="30"/>
      <c r="Q7" s="31"/>
      <c r="R7" s="32"/>
      <c r="S7" s="32"/>
    </row>
    <row r="8" spans="3:21" x14ac:dyDescent="0.3">
      <c r="F8" s="31"/>
      <c r="G8" s="32"/>
      <c r="H8" s="32"/>
    </row>
    <row r="9" spans="3:21" ht="15.6" x14ac:dyDescent="0.3">
      <c r="P9" s="33" t="s">
        <v>2</v>
      </c>
      <c r="Q9" s="34" t="s">
        <v>3</v>
      </c>
      <c r="R9" s="34" t="s">
        <v>4</v>
      </c>
      <c r="S9" s="34"/>
      <c r="T9" s="1" t="s">
        <v>5</v>
      </c>
      <c r="U9" s="1" t="s">
        <v>5</v>
      </c>
    </row>
    <row r="10" spans="3:21" ht="15.6" x14ac:dyDescent="0.3">
      <c r="P10" s="33"/>
      <c r="Q10" s="34"/>
      <c r="R10" s="34" t="s">
        <v>6</v>
      </c>
      <c r="S10" s="34" t="s">
        <v>7</v>
      </c>
      <c r="T10" s="1" t="s">
        <v>8</v>
      </c>
      <c r="U10" s="1" t="s">
        <v>8</v>
      </c>
    </row>
    <row r="11" spans="3:21" ht="15.6" x14ac:dyDescent="0.3">
      <c r="P11" s="33"/>
      <c r="Q11" s="34"/>
      <c r="R11" s="34"/>
      <c r="S11" s="34"/>
      <c r="T11" s="2" t="s">
        <v>18</v>
      </c>
      <c r="U11" s="2" t="s">
        <v>19</v>
      </c>
    </row>
    <row r="12" spans="3:21" ht="15.75" customHeight="1" x14ac:dyDescent="0.3">
      <c r="C12" s="23" t="s">
        <v>9</v>
      </c>
      <c r="D12" s="24"/>
      <c r="E12" s="25"/>
      <c r="F12" s="23" t="s">
        <v>10</v>
      </c>
      <c r="G12" s="25"/>
      <c r="H12" s="17" t="s">
        <v>11</v>
      </c>
      <c r="I12" s="19"/>
      <c r="J12" s="17" t="s">
        <v>12</v>
      </c>
      <c r="K12" s="19"/>
      <c r="L12" s="17" t="s">
        <v>12</v>
      </c>
      <c r="M12" s="19"/>
      <c r="P12" s="2" t="s">
        <v>13</v>
      </c>
      <c r="Q12" s="3">
        <v>3057700000</v>
      </c>
      <c r="R12" s="4">
        <f>369900000+5475000+2133000</f>
        <v>377508000</v>
      </c>
      <c r="S12" s="4"/>
      <c r="T12" s="4">
        <f>Q12+R12-S12</f>
        <v>3435208000</v>
      </c>
      <c r="U12" s="4">
        <v>3401037221</v>
      </c>
    </row>
    <row r="13" spans="3:21" ht="15.6" x14ac:dyDescent="0.3">
      <c r="C13" s="26"/>
      <c r="D13" s="27"/>
      <c r="E13" s="28"/>
      <c r="F13" s="26"/>
      <c r="G13" s="28"/>
      <c r="H13" s="5" t="s">
        <v>6</v>
      </c>
      <c r="I13" s="5" t="s">
        <v>7</v>
      </c>
      <c r="J13" s="17" t="s">
        <v>14</v>
      </c>
      <c r="K13" s="19"/>
      <c r="L13" s="17" t="s">
        <v>15</v>
      </c>
      <c r="M13" s="19"/>
      <c r="P13" s="2">
        <v>601</v>
      </c>
      <c r="Q13" s="4">
        <v>495210000</v>
      </c>
      <c r="R13" s="4">
        <v>60570000</v>
      </c>
      <c r="S13" s="4"/>
      <c r="T13" s="4">
        <f t="shared" ref="T13:T15" si="0">Q13+R13-S13</f>
        <v>555780000</v>
      </c>
      <c r="U13" s="4">
        <v>551976050</v>
      </c>
    </row>
    <row r="14" spans="3:21" ht="15.6" x14ac:dyDescent="0.3">
      <c r="C14" s="17" t="s">
        <v>13</v>
      </c>
      <c r="D14" s="18"/>
      <c r="E14" s="19"/>
      <c r="F14" s="20">
        <f>3553900000+7388650</f>
        <v>3561288650</v>
      </c>
      <c r="G14" s="21"/>
      <c r="H14" s="6">
        <f>172300000+45000000</f>
        <v>217300000</v>
      </c>
      <c r="I14" s="6">
        <v>7388650</v>
      </c>
      <c r="J14" s="20">
        <f>F14+H14-I14</f>
        <v>3771200000</v>
      </c>
      <c r="K14" s="21"/>
      <c r="L14" s="20">
        <f>3763743278+6518281</f>
        <v>3770261559</v>
      </c>
      <c r="M14" s="21"/>
      <c r="P14" s="2">
        <v>602</v>
      </c>
      <c r="Q14" s="4">
        <v>4320000000</v>
      </c>
      <c r="R14" s="4">
        <v>1491259000</v>
      </c>
      <c r="S14" s="4">
        <v>38235000</v>
      </c>
      <c r="T14" s="4">
        <f>Q14+R14-S14</f>
        <v>5773024000</v>
      </c>
      <c r="U14" s="4">
        <v>5770721285</v>
      </c>
    </row>
    <row r="15" spans="3:21" ht="15.6" x14ac:dyDescent="0.3">
      <c r="C15" s="17">
        <v>601</v>
      </c>
      <c r="D15" s="18"/>
      <c r="E15" s="19"/>
      <c r="F15" s="20">
        <v>585000000</v>
      </c>
      <c r="G15" s="21"/>
      <c r="H15" s="6">
        <f>29790000+5200000+1000000</f>
        <v>35990000</v>
      </c>
      <c r="I15" s="6">
        <v>8800000</v>
      </c>
      <c r="J15" s="20">
        <v>612190000</v>
      </c>
      <c r="K15" s="21"/>
      <c r="L15" s="20">
        <v>610285782</v>
      </c>
      <c r="M15" s="21"/>
      <c r="P15" s="2">
        <v>230</v>
      </c>
      <c r="Q15" s="4"/>
      <c r="R15" s="4"/>
      <c r="S15" s="4"/>
      <c r="T15" s="4">
        <f t="shared" si="0"/>
        <v>0</v>
      </c>
      <c r="U15" s="4"/>
    </row>
    <row r="16" spans="3:21" ht="15.6" x14ac:dyDescent="0.3">
      <c r="C16" s="17">
        <v>602</v>
      </c>
      <c r="D16" s="18"/>
      <c r="E16" s="19"/>
      <c r="F16" s="20">
        <f>J16-H16</f>
        <v>4350000000</v>
      </c>
      <c r="G16" s="21"/>
      <c r="H16" s="6">
        <f>200000000+1490000000+300000000+109287000+1087558000</f>
        <v>3186845000</v>
      </c>
      <c r="I16" s="6">
        <v>0</v>
      </c>
      <c r="J16" s="20">
        <v>7536845000</v>
      </c>
      <c r="K16" s="21"/>
      <c r="L16" s="20">
        <v>7492806798</v>
      </c>
      <c r="M16" s="21"/>
      <c r="P16" s="2">
        <v>231</v>
      </c>
      <c r="Q16" s="4">
        <v>139958191</v>
      </c>
      <c r="R16" s="7">
        <f>28000000+36000000+61246389</f>
        <v>125246389</v>
      </c>
      <c r="S16" s="12">
        <v>35996731</v>
      </c>
      <c r="T16" s="4">
        <f>Q16+R16-S16</f>
        <v>229207849</v>
      </c>
      <c r="U16" s="4">
        <f>132534780+29875870</f>
        <v>162410650</v>
      </c>
    </row>
    <row r="17" spans="3:21" ht="15.6" x14ac:dyDescent="0.3">
      <c r="C17" s="15">
        <v>231</v>
      </c>
      <c r="D17" s="15"/>
      <c r="E17" s="15"/>
      <c r="F17" s="22">
        <v>200306534</v>
      </c>
      <c r="G17" s="22"/>
      <c r="H17" s="6">
        <f>101000000+29633853</f>
        <v>130633853</v>
      </c>
      <c r="I17" s="6">
        <f>171500000+19100899</f>
        <v>190600899</v>
      </c>
      <c r="J17" s="22">
        <f>F17+H17-I17</f>
        <v>140339488</v>
      </c>
      <c r="K17" s="22"/>
      <c r="L17" s="22">
        <v>131376934</v>
      </c>
      <c r="M17" s="22"/>
      <c r="P17" s="8" t="s">
        <v>16</v>
      </c>
      <c r="Q17" s="13">
        <f>SUM(Q12:Q16)</f>
        <v>8012868191</v>
      </c>
      <c r="R17" s="13">
        <f>SUM(R12:R16)</f>
        <v>2054583389</v>
      </c>
      <c r="S17" s="14">
        <f>SUM(S12:S16)</f>
        <v>74231731</v>
      </c>
      <c r="T17" s="13">
        <f>SUM(T12:T16)</f>
        <v>9993219849</v>
      </c>
      <c r="U17" s="13">
        <f>SUM(U12:U16)</f>
        <v>9886145206</v>
      </c>
    </row>
    <row r="18" spans="3:21" ht="15.6" x14ac:dyDescent="0.3">
      <c r="C18" s="15" t="s">
        <v>17</v>
      </c>
      <c r="D18" s="15"/>
      <c r="E18" s="15"/>
      <c r="F18" s="16">
        <f>SUM(F14:F17)</f>
        <v>8696595184</v>
      </c>
      <c r="G18" s="15"/>
      <c r="H18" s="9">
        <f>SUM(H14:H17)</f>
        <v>3570768853</v>
      </c>
      <c r="I18" s="9">
        <f>SUM(I14:I17)</f>
        <v>206789549</v>
      </c>
      <c r="J18" s="16">
        <f>SUM(J14:J17)</f>
        <v>12060574488</v>
      </c>
      <c r="K18" s="15"/>
      <c r="L18" s="16">
        <f>SUM(L14:L17)</f>
        <v>12004731073</v>
      </c>
      <c r="M18" s="15"/>
    </row>
    <row r="21" spans="3:21" x14ac:dyDescent="0.3">
      <c r="S21" s="11"/>
    </row>
    <row r="27" spans="3:21" ht="15" customHeight="1" x14ac:dyDescent="0.3"/>
    <row r="37" spans="12:13" x14ac:dyDescent="0.3">
      <c r="L37" s="10"/>
      <c r="M37" s="10"/>
    </row>
  </sheetData>
  <mergeCells count="34">
    <mergeCell ref="Q6:S7"/>
    <mergeCell ref="F7:H8"/>
    <mergeCell ref="P9:P11"/>
    <mergeCell ref="Q9:Q11"/>
    <mergeCell ref="R9:S9"/>
    <mergeCell ref="R10:R11"/>
    <mergeCell ref="S10:S11"/>
    <mergeCell ref="C12:E13"/>
    <mergeCell ref="F12:G13"/>
    <mergeCell ref="H12:I12"/>
    <mergeCell ref="J12:K12"/>
    <mergeCell ref="L12:M12"/>
    <mergeCell ref="J13:K13"/>
    <mergeCell ref="L13:M13"/>
    <mergeCell ref="C14:E14"/>
    <mergeCell ref="F14:G14"/>
    <mergeCell ref="J14:K14"/>
    <mergeCell ref="L14:M14"/>
    <mergeCell ref="C15:E15"/>
    <mergeCell ref="F15:G15"/>
    <mergeCell ref="J15:K15"/>
    <mergeCell ref="L15:M15"/>
    <mergeCell ref="C18:E18"/>
    <mergeCell ref="F18:G18"/>
    <mergeCell ref="J18:K18"/>
    <mergeCell ref="L18:M18"/>
    <mergeCell ref="C16:E16"/>
    <mergeCell ref="F16:G16"/>
    <mergeCell ref="J16:K16"/>
    <mergeCell ref="L16:M16"/>
    <mergeCell ref="C17:E17"/>
    <mergeCell ref="F17:G17"/>
    <mergeCell ref="J17:K17"/>
    <mergeCell ref="L17:M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616E-79E6-471B-857E-2F2BB16F545E}">
  <dimension ref="A4:K15"/>
  <sheetViews>
    <sheetView topLeftCell="A2" workbookViewId="0">
      <selection activeCell="J7" sqref="J7"/>
    </sheetView>
  </sheetViews>
  <sheetFormatPr defaultRowHeight="14.4" x14ac:dyDescent="0.3"/>
  <cols>
    <col min="2" max="2" width="55.5546875" customWidth="1"/>
    <col min="3" max="4" width="17.6640625" customWidth="1"/>
    <col min="5" max="5" width="15.5546875" customWidth="1"/>
    <col min="11" max="11" width="17.6640625" bestFit="1" customWidth="1"/>
  </cols>
  <sheetData>
    <row r="4" spans="1:11" ht="16.2" thickBot="1" x14ac:dyDescent="0.35">
      <c r="A4" s="35"/>
      <c r="B4" s="36" t="s">
        <v>20</v>
      </c>
      <c r="C4" s="37"/>
      <c r="D4" s="38"/>
    </row>
    <row r="5" spans="1:11" ht="16.2" thickBot="1" x14ac:dyDescent="0.35">
      <c r="A5" s="35"/>
      <c r="B5" s="36"/>
      <c r="C5" s="39" t="s">
        <v>21</v>
      </c>
      <c r="D5" s="40"/>
    </row>
    <row r="6" spans="1:11" ht="16.2" thickBot="1" x14ac:dyDescent="0.35">
      <c r="A6" s="41" t="s">
        <v>22</v>
      </c>
      <c r="B6" s="42" t="s">
        <v>23</v>
      </c>
      <c r="C6" s="43" t="s">
        <v>18</v>
      </c>
      <c r="D6" s="44" t="s">
        <v>19</v>
      </c>
      <c r="E6" s="45" t="s">
        <v>24</v>
      </c>
    </row>
    <row r="7" spans="1:11" ht="15.6" x14ac:dyDescent="0.3">
      <c r="A7" s="46">
        <v>1</v>
      </c>
      <c r="B7" s="47" t="s">
        <v>25</v>
      </c>
      <c r="C7" s="48">
        <v>3771200000</v>
      </c>
      <c r="D7" s="49">
        <v>3770261559</v>
      </c>
      <c r="E7" s="50">
        <f>D7/C7*100</f>
        <v>99.9751155865507</v>
      </c>
    </row>
    <row r="8" spans="1:11" ht="15.6" x14ac:dyDescent="0.3">
      <c r="A8" s="51">
        <v>2</v>
      </c>
      <c r="B8" s="52" t="s">
        <v>26</v>
      </c>
      <c r="C8" s="53">
        <v>612190000</v>
      </c>
      <c r="D8" s="54">
        <v>610285782</v>
      </c>
      <c r="E8" s="55">
        <f t="shared" ref="E8:E10" si="0">D8/C8*100</f>
        <v>99.688949835835288</v>
      </c>
    </row>
    <row r="9" spans="1:11" ht="15.6" x14ac:dyDescent="0.3">
      <c r="A9" s="51">
        <v>4</v>
      </c>
      <c r="B9" s="52" t="s">
        <v>27</v>
      </c>
      <c r="C9" s="53">
        <v>7536845000</v>
      </c>
      <c r="D9" s="54">
        <v>7492806798</v>
      </c>
      <c r="E9" s="55">
        <f t="shared" si="0"/>
        <v>99.415694471625727</v>
      </c>
    </row>
    <row r="10" spans="1:11" ht="16.2" thickBot="1" x14ac:dyDescent="0.35">
      <c r="A10" s="51">
        <v>5</v>
      </c>
      <c r="B10" s="52" t="s">
        <v>28</v>
      </c>
      <c r="C10" s="53">
        <v>140339489</v>
      </c>
      <c r="D10" s="54">
        <v>131376934</v>
      </c>
      <c r="E10" s="56">
        <f t="shared" si="0"/>
        <v>93.613661369395459</v>
      </c>
    </row>
    <row r="11" spans="1:11" ht="16.2" thickBot="1" x14ac:dyDescent="0.35">
      <c r="A11" s="57"/>
      <c r="B11" s="58" t="s">
        <v>17</v>
      </c>
      <c r="C11" s="59">
        <f>SUM(C7:C10)</f>
        <v>12060574489</v>
      </c>
      <c r="D11" s="60">
        <f>SUM(D7:D10)</f>
        <v>12004731073</v>
      </c>
      <c r="E11" s="61">
        <f>D11/C11*100</f>
        <v>99.536975489426865</v>
      </c>
    </row>
    <row r="12" spans="1:11" x14ac:dyDescent="0.3">
      <c r="K12" s="62"/>
    </row>
    <row r="15" spans="1:11" x14ac:dyDescent="0.3">
      <c r="K1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Buxheti QSUT 2024-2025</vt:lpstr>
      <vt:lpstr>Realiz per transp.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2026-05-13T21:35:06Z</dcterms:created>
  <dcterms:modified xsi:type="dcterms:W3CDTF">2026-05-14T06:44:14Z</dcterms:modified>
</cp:coreProperties>
</file>